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opcajaec-my.sharepoint.com/personal/mortiz_caja_com_ec/Documents/Escritorio/"/>
    </mc:Choice>
  </mc:AlternateContent>
  <xr:revisionPtr revIDLastSave="0" documentId="8_{FA0F0685-9BD1-40D5-AC07-70C5E39D4DCD}" xr6:coauthVersionLast="47" xr6:coauthVersionMax="47" xr10:uidLastSave="{00000000-0000-0000-0000-000000000000}"/>
  <bookViews>
    <workbookView xWindow="-28920" yWindow="2910" windowWidth="29040" windowHeight="15720" xr2:uid="{9DE0C5EC-1416-4515-982E-CF299D02191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70" i="1"/>
  <c r="D70" i="1"/>
  <c r="B70" i="1"/>
  <c r="G69" i="1"/>
  <c r="F69" i="1"/>
  <c r="F70" i="1" s="1"/>
  <c r="D61" i="1"/>
  <c r="B61" i="1"/>
  <c r="E60" i="1"/>
  <c r="G60" i="1" s="1"/>
  <c r="E59" i="1"/>
  <c r="G59" i="1" s="1"/>
  <c r="G58" i="1"/>
  <c r="E57" i="1"/>
  <c r="G57" i="1" s="1"/>
  <c r="E56" i="1"/>
  <c r="G56" i="1" s="1"/>
  <c r="F26" i="1"/>
  <c r="E26" i="1"/>
  <c r="B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D8" i="1"/>
  <c r="C8" i="1"/>
  <c r="B8" i="1"/>
  <c r="D7" i="1"/>
  <c r="C7" i="1"/>
  <c r="B7" i="1"/>
  <c r="F6" i="1"/>
  <c r="D6" i="1"/>
  <c r="C6" i="1"/>
  <c r="B6" i="1"/>
  <c r="D5" i="1"/>
  <c r="C5" i="1"/>
  <c r="B5" i="1"/>
  <c r="E4" i="1"/>
  <c r="B4" i="1"/>
  <c r="H26" i="1" l="1"/>
  <c r="F57" i="1"/>
  <c r="F58" i="1"/>
  <c r="F59" i="1"/>
  <c r="F60" i="1"/>
  <c r="F56" i="1"/>
  <c r="F61" i="1" s="1"/>
  <c r="E61" i="1"/>
  <c r="G61" i="1" s="1"/>
  <c r="E7" i="1"/>
  <c r="G26" i="1"/>
  <c r="B9" i="1"/>
  <c r="E6" i="1"/>
  <c r="F5" i="1"/>
  <c r="C9" i="1"/>
  <c r="E8" i="1"/>
  <c r="F4" i="1"/>
  <c r="F7" i="1"/>
  <c r="F8" i="1"/>
  <c r="D9" i="1"/>
  <c r="E5" i="1"/>
  <c r="E9" i="1" l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tc={F77B5FBC-6CEC-45D9-913A-238E44B759C1}</author>
  </authors>
  <commentList>
    <comment ref="B68" authorId="0" shapeId="0" xr:uid="{F77B5FBC-6CEC-45D9-913A-238E44B759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Registrado desde noviembre de 2025</t>
      </text>
    </comment>
  </commentList>
</comments>
</file>

<file path=xl/sharedStrings.xml><?xml version="1.0" encoding="utf-8"?>
<sst xmlns="http://schemas.openxmlformats.org/spreadsheetml/2006/main" count="116" uniqueCount="55">
  <si>
    <t>ACTIVOS EN RIESGO</t>
  </si>
  <si>
    <t>SALDO DE LA CUENTA</t>
  </si>
  <si>
    <t>PROVISIONES REQUERIDAS</t>
  </si>
  <si>
    <t>PROVISIONES ESPECÍFICAS CONSTITUIDAS ( balance)</t>
  </si>
  <si>
    <t>EXCEDENTE/DÉFICIT</t>
  </si>
  <si>
    <t xml:space="preserve">% PROVISION CONSTITUIDA / REQUERIDA </t>
  </si>
  <si>
    <t>(A)</t>
  </si>
  <si>
    <t>(B)</t>
  </si>
  <si>
    <t>(B) – (A)</t>
  </si>
  <si>
    <t>(B) / (A)</t>
  </si>
  <si>
    <t>Inversiones</t>
  </si>
  <si>
    <t>Cartera de créditos</t>
  </si>
  <si>
    <t>Cuentas por cobrar</t>
  </si>
  <si>
    <t>Bienes adjudicados por pago</t>
  </si>
  <si>
    <t>Otros activos</t>
  </si>
  <si>
    <t>TOTAL</t>
  </si>
  <si>
    <t xml:space="preserve">RESUMEN CALILFICACION ACTIVOS DE RIESGO </t>
  </si>
  <si>
    <t>CALIFICACIÓN DE RIESGO</t>
  </si>
  <si>
    <t>SALDO CARTERA</t>
  </si>
  <si>
    <t xml:space="preserve">DESDE </t>
  </si>
  <si>
    <t xml:space="preserve">HASTA </t>
  </si>
  <si>
    <t>PROVISIONES MINIMAS REQUERIDAS</t>
  </si>
  <si>
    <t>PROVISIONES ESPECÍFICAS CONSTITUIDAS *</t>
  </si>
  <si>
    <t>EXCEDENTE DÉFICIT</t>
  </si>
  <si>
    <t>% CONSTITUIDO/REQUERIDO</t>
  </si>
  <si>
    <t>(C)</t>
  </si>
  <si>
    <t>(C) - (B)</t>
  </si>
  <si>
    <t>( C )/(B)</t>
  </si>
  <si>
    <t>A1</t>
  </si>
  <si>
    <t>A2</t>
  </si>
  <si>
    <t>A3</t>
  </si>
  <si>
    <t>B1</t>
  </si>
  <si>
    <t>B2</t>
  </si>
  <si>
    <t>C1</t>
  </si>
  <si>
    <t>C2</t>
  </si>
  <si>
    <t>D</t>
  </si>
  <si>
    <t>E</t>
  </si>
  <si>
    <t>TOTAL GENERAL</t>
  </si>
  <si>
    <t xml:space="preserve">CALIFICACIÓN CARTERA DE CREDITO </t>
  </si>
  <si>
    <t xml:space="preserve">% PROVISION REQUERIDA </t>
  </si>
  <si>
    <t>SALDO DE LA INVERSIONES</t>
  </si>
  <si>
    <t>% CONSTITUIDO</t>
  </si>
  <si>
    <t>( C )/ (B)</t>
  </si>
  <si>
    <t>A</t>
  </si>
  <si>
    <t>0% - 5%</t>
  </si>
  <si>
    <t>B</t>
  </si>
  <si>
    <t>C</t>
  </si>
  <si>
    <t xml:space="preserve">CALIFICACION PORTAFOLIO DE INVERSIONES </t>
  </si>
  <si>
    <t xml:space="preserve">% DE PROVISION REQUERIDA </t>
  </si>
  <si>
    <t xml:space="preserve">CALIFICACION CUENTAS POR COBRAR  </t>
  </si>
  <si>
    <t xml:space="preserve">CALIFICACION OTROS ACTIVOS </t>
  </si>
  <si>
    <t>PROVISIONES ESPECÍFICAS CONSTITUIDAS</t>
  </si>
  <si>
    <t xml:space="preserve">Mantenidas hasta por 1 año </t>
  </si>
  <si>
    <t xml:space="preserve">Mantenidas hasta por mas de 1 año </t>
  </si>
  <si>
    <t xml:space="preserve">CALIFICACION BIENES ADJUDICADOS POR PAGO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</si>
</sst>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10" fontId="5" fillId="3" borderId="1" xfId="2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10" fontId="6" fillId="2" borderId="1" xfId="2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0" fontId="7" fillId="2" borderId="3" xfId="2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0" fontId="7" fillId="2" borderId="5" xfId="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10" fontId="5" fillId="0" borderId="6" xfId="2" applyNumberFormat="1" applyFont="1" applyBorder="1" applyAlignment="1">
      <alignment horizontal="center" vertical="center"/>
    </xf>
    <xf numFmtId="10" fontId="4" fillId="0" borderId="7" xfId="2" applyNumberFormat="1" applyFont="1" applyBorder="1" applyAlignment="1">
      <alignment horizontal="center" vertical="center"/>
    </xf>
    <xf numFmtId="10" fontId="4" fillId="0" borderId="8" xfId="2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3" fontId="9" fillId="2" borderId="6" xfId="1" applyFont="1" applyFill="1" applyBorder="1" applyAlignment="1">
      <alignment horizontal="center" vertical="center"/>
    </xf>
    <xf numFmtId="10" fontId="6" fillId="2" borderId="6" xfId="2" applyNumberFormat="1" applyFont="1" applyFill="1" applyBorder="1" applyAlignment="1">
      <alignment horizontal="center" vertical="center"/>
    </xf>
    <xf numFmtId="10" fontId="9" fillId="2" borderId="6" xfId="2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43" fontId="4" fillId="0" borderId="6" xfId="1" applyFont="1" applyBorder="1" applyAlignment="1">
      <alignment horizontal="justify" vertical="center"/>
    </xf>
    <xf numFmtId="43" fontId="4" fillId="0" borderId="6" xfId="1" applyFont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justify" vertical="center"/>
    </xf>
    <xf numFmtId="0" fontId="2" fillId="0" borderId="9" xfId="0" applyFont="1" applyBorder="1" applyAlignment="1">
      <alignment horizont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0" fontId="4" fillId="0" borderId="15" xfId="2" applyNumberFormat="1" applyFont="1" applyBorder="1" applyAlignment="1">
      <alignment horizontal="center" vertical="center"/>
    </xf>
    <xf numFmtId="43" fontId="13" fillId="0" borderId="15" xfId="0" applyNumberFormat="1" applyFont="1" applyBorder="1" applyAlignment="1">
      <alignment vertical="center"/>
    </xf>
    <xf numFmtId="43" fontId="0" fillId="0" borderId="15" xfId="1" applyFont="1" applyFill="1" applyBorder="1"/>
    <xf numFmtId="43" fontId="4" fillId="0" borderId="15" xfId="0" applyNumberFormat="1" applyFont="1" applyBorder="1" applyAlignment="1">
      <alignment horizontal="justify" vertical="center"/>
    </xf>
    <xf numFmtId="0" fontId="4" fillId="0" borderId="16" xfId="0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justify" vertical="center"/>
    </xf>
    <xf numFmtId="43" fontId="4" fillId="0" borderId="1" xfId="0" applyNumberFormat="1" applyFont="1" applyBorder="1" applyAlignment="1">
      <alignment horizontal="justify" vertical="center"/>
    </xf>
    <xf numFmtId="0" fontId="4" fillId="0" borderId="17" xfId="0" applyFont="1" applyBorder="1" applyAlignment="1">
      <alignment horizontal="center" vertical="center"/>
    </xf>
    <xf numFmtId="10" fontId="4" fillId="0" borderId="18" xfId="2" applyNumberFormat="1" applyFont="1" applyBorder="1" applyAlignment="1">
      <alignment horizontal="center" vertical="center"/>
    </xf>
    <xf numFmtId="43" fontId="4" fillId="0" borderId="18" xfId="1" applyFont="1" applyFill="1" applyBorder="1" applyAlignment="1">
      <alignment horizontal="justify" vertical="center"/>
    </xf>
    <xf numFmtId="43" fontId="4" fillId="0" borderId="18" xfId="0" applyNumberFormat="1" applyFont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43" fontId="6" fillId="2" borderId="20" xfId="1" applyFont="1" applyFill="1" applyBorder="1" applyAlignment="1">
      <alignment horizontal="justify" vertical="center"/>
    </xf>
    <xf numFmtId="10" fontId="6" fillId="2" borderId="20" xfId="2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0" fontId="4" fillId="0" borderId="6" xfId="1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IESGOS%202019-2025/RIESGOS%202025/CACTIVOS%20DE%20RIESGOS/DICIEMBRE/RESUMEN%20CALIFICACION%20DE%20RIESGO%20MES%20DE%20DICIEMBRE%202025.xlsx" TargetMode="External"/><Relationship Id="rId2" Type="http://schemas.openxmlformats.org/officeDocument/2006/relationships/externalLinkPath" Target="https://coopcajaec-my.sharepoint.com/personal/mortiz_caja_com_ec/Documents/RIESGOS%202019-2025/RIESGOS%202025/CACTIVOS%20DE%20RIESGOS/DICIEMBRE/RESUMEN%20CALIFICACION%20DE%20RIESGO%20MES%20DE%20DICIEMBRE%202025.xlsx" TargetMode="External"/><Relationship Id="rId1" Type="http://schemas.openxmlformats.org/officeDocument/2006/relationships/externalLinkPath" Target="/personal/mortiz_caja_com_ec/Documents/RIESGOS%202019-2025/RIESGOS%202025/CACTIVOS%20DE%20RIESGOS/DICIEMBRE/RESUMEN%20CALIFICACION%20DE%20RIESGO%20MES%20DE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EN "/>
      <sheetName val="CARTERA DE CREDITO"/>
      <sheetName val="DETALLE CUENTAS "/>
      <sheetName val="POR PRODUCTO "/>
      <sheetName val="GRUPO 13"/>
      <sheetName val="GRUPO 19"/>
      <sheetName val="GRUPO16"/>
      <sheetName val="GRUPO15"/>
      <sheetName val="GRUPO17"/>
    </sheetNames>
    <sheetDataSet>
      <sheetData sheetId="0"/>
      <sheetData sheetId="1">
        <row r="4">
          <cell r="B4">
            <v>128081276.25999998</v>
          </cell>
        </row>
        <row r="41">
          <cell r="E41">
            <v>8285798.129999999</v>
          </cell>
          <cell r="F41">
            <v>9448632.2799999993</v>
          </cell>
        </row>
      </sheetData>
      <sheetData sheetId="2"/>
      <sheetData sheetId="3"/>
      <sheetData sheetId="4">
        <row r="14">
          <cell r="H14">
            <v>13278083.380000001</v>
          </cell>
        </row>
      </sheetData>
      <sheetData sheetId="5">
        <row r="22">
          <cell r="H22">
            <v>177048.61000000002</v>
          </cell>
        </row>
        <row r="35">
          <cell r="D35">
            <v>1770.4860999999999</v>
          </cell>
          <cell r="E35">
            <v>2052.04</v>
          </cell>
        </row>
      </sheetData>
      <sheetData sheetId="6">
        <row r="12">
          <cell r="H12">
            <v>1580729.48</v>
          </cell>
        </row>
        <row r="24">
          <cell r="D24">
            <v>923922.85320000001</v>
          </cell>
          <cell r="E24">
            <v>924714.72320000001</v>
          </cell>
          <cell r="G24">
            <v>1.0008570737234797</v>
          </cell>
        </row>
      </sheetData>
      <sheetData sheetId="7"/>
      <sheetData sheetId="8">
        <row r="5">
          <cell r="H5">
            <v>327883.55</v>
          </cell>
        </row>
        <row r="14">
          <cell r="D14">
            <v>209275.69</v>
          </cell>
          <cell r="E14">
            <v>209275.69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ORTIZ ORTIZ MAYRA SUSANA" id="{FAB16BA5-7159-4599-9D71-8FCA67A2D505}" userId="S::mortiz@caja.com.ec::359842eb-a8d0-402f-a7dd-c689645098d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8" dT="2026-01-13T15:17:06.47" personId="{FAB16BA5-7159-4599-9D71-8FCA67A2D505}" id="{F77B5FBC-6CEC-45D9-913A-238E44B759C1}">
    <text>Registrado desde noviembre de 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75BF-0C06-4AE6-B335-354428234B4D}">
  <dimension ref="A1:H70"/>
  <sheetViews>
    <sheetView tabSelected="1" workbookViewId="0">
      <selection activeCell="L48" sqref="L48"/>
    </sheetView>
  </sheetViews>
  <sheetFormatPr baseColWidth="10" defaultRowHeight="14.4" x14ac:dyDescent="0.3"/>
  <cols>
    <col min="1" max="1" width="26.88671875" bestFit="1" customWidth="1"/>
    <col min="2" max="2" width="16.109375" bestFit="1" customWidth="1"/>
    <col min="3" max="3" width="16.21875" customWidth="1"/>
    <col min="4" max="4" width="14.88671875" bestFit="1" customWidth="1"/>
    <col min="5" max="5" width="13.88671875" customWidth="1"/>
    <col min="6" max="6" width="25.33203125" customWidth="1"/>
    <col min="7" max="7" width="14.6640625" customWidth="1"/>
  </cols>
  <sheetData>
    <row r="1" spans="1:8" ht="22.2" customHeight="1" x14ac:dyDescent="0.3">
      <c r="A1" s="12" t="s">
        <v>16</v>
      </c>
      <c r="B1" s="12"/>
      <c r="C1" s="12"/>
      <c r="D1" s="12"/>
      <c r="E1" s="12"/>
      <c r="F1" s="12"/>
    </row>
    <row r="2" spans="1:8" s="11" customFormat="1" ht="52.8" x14ac:dyDescent="0.3">
      <c r="A2" s="1" t="s">
        <v>0</v>
      </c>
      <c r="B2" s="1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8" x14ac:dyDescent="0.3">
      <c r="A3" s="1"/>
      <c r="B3" s="1"/>
      <c r="C3" s="2" t="s">
        <v>6</v>
      </c>
      <c r="D3" s="2" t="s">
        <v>7</v>
      </c>
      <c r="E3" s="2" t="s">
        <v>8</v>
      </c>
      <c r="F3" s="2" t="s">
        <v>9</v>
      </c>
    </row>
    <row r="4" spans="1:8" ht="15.6" x14ac:dyDescent="0.3">
      <c r="A4" s="3" t="s">
        <v>10</v>
      </c>
      <c r="B4" s="4">
        <f>+'[1]GRUPO 13'!H14</f>
        <v>13278083.380000001</v>
      </c>
      <c r="C4" s="4">
        <v>0</v>
      </c>
      <c r="D4" s="4">
        <v>0</v>
      </c>
      <c r="E4" s="4">
        <f>+D4-C4</f>
        <v>0</v>
      </c>
      <c r="F4" s="5">
        <f>+E4-D4</f>
        <v>0</v>
      </c>
    </row>
    <row r="5" spans="1:8" ht="15.6" x14ac:dyDescent="0.3">
      <c r="A5" s="3" t="s">
        <v>11</v>
      </c>
      <c r="B5" s="4">
        <f>+'[1]CARTERA DE CREDITO'!B4</f>
        <v>128081276.25999998</v>
      </c>
      <c r="C5" s="4">
        <f>+'[1]CARTERA DE CREDITO'!E41</f>
        <v>8285798.129999999</v>
      </c>
      <c r="D5" s="4">
        <f>+'[1]CARTERA DE CREDITO'!F41</f>
        <v>9448632.2799999993</v>
      </c>
      <c r="E5" s="5">
        <f t="shared" ref="E5:E8" si="0">+D5-C5</f>
        <v>1162834.1500000004</v>
      </c>
      <c r="F5" s="6">
        <f>+D5/C5</f>
        <v>1.1403406324599898</v>
      </c>
    </row>
    <row r="6" spans="1:8" ht="15.6" x14ac:dyDescent="0.3">
      <c r="A6" s="3" t="s">
        <v>12</v>
      </c>
      <c r="B6" s="4">
        <f>+[1]GRUPO16!H12</f>
        <v>1580729.48</v>
      </c>
      <c r="C6" s="4">
        <f>+[1]GRUPO16!D24</f>
        <v>923922.85320000001</v>
      </c>
      <c r="D6" s="4">
        <f>+[1]GRUPO16!E24</f>
        <v>924714.72320000001</v>
      </c>
      <c r="E6" s="5">
        <f t="shared" si="0"/>
        <v>791.86999999999534</v>
      </c>
      <c r="F6" s="6">
        <f>+[1]GRUPO16!G24</f>
        <v>1.0008570737234797</v>
      </c>
    </row>
    <row r="7" spans="1:8" ht="15.6" x14ac:dyDescent="0.3">
      <c r="A7" s="3" t="s">
        <v>13</v>
      </c>
      <c r="B7" s="4">
        <f>+[1]GRUPO17!H5</f>
        <v>327883.55</v>
      </c>
      <c r="C7" s="4">
        <f>+[1]GRUPO17!D14</f>
        <v>209275.69</v>
      </c>
      <c r="D7" s="4">
        <f>+[1]GRUPO17!E14</f>
        <v>209275.69</v>
      </c>
      <c r="E7" s="5">
        <f t="shared" si="0"/>
        <v>0</v>
      </c>
      <c r="F7" s="6">
        <f>+D7/C7</f>
        <v>1</v>
      </c>
    </row>
    <row r="8" spans="1:8" ht="15.6" x14ac:dyDescent="0.3">
      <c r="A8" s="3" t="s">
        <v>14</v>
      </c>
      <c r="B8" s="4">
        <f>+'[1]GRUPO 19'!H22</f>
        <v>177048.61000000002</v>
      </c>
      <c r="C8" s="4">
        <f>+'[1]GRUPO 19'!D35</f>
        <v>1770.4860999999999</v>
      </c>
      <c r="D8" s="4">
        <f>+'[1]GRUPO 19'!E35</f>
        <v>2052.04</v>
      </c>
      <c r="E8" s="5">
        <f t="shared" si="0"/>
        <v>281.55390000000011</v>
      </c>
      <c r="F8" s="6">
        <f>+D8/C8</f>
        <v>1.1590263261598044</v>
      </c>
    </row>
    <row r="9" spans="1:8" ht="15.6" x14ac:dyDescent="0.3">
      <c r="A9" s="7" t="s">
        <v>15</v>
      </c>
      <c r="B9" s="8">
        <f>SUM(B4:B8)</f>
        <v>143445021.28</v>
      </c>
      <c r="C9" s="8">
        <f>SUM(C4:C8)</f>
        <v>9420767.1592999976</v>
      </c>
      <c r="D9" s="8">
        <f>SUM(D4:D8)</f>
        <v>10584674.733199999</v>
      </c>
      <c r="E9" s="8">
        <f t="shared" ref="E9" si="1">SUM(E4:E8)</f>
        <v>1163907.5739000004</v>
      </c>
      <c r="F9" s="9">
        <f>+D9/C9</f>
        <v>1.1235470056969845</v>
      </c>
    </row>
    <row r="14" spans="1:8" ht="15" thickBot="1" x14ac:dyDescent="0.35">
      <c r="A14" s="29" t="s">
        <v>38</v>
      </c>
      <c r="B14" s="29"/>
      <c r="C14" s="29"/>
      <c r="D14" s="29"/>
      <c r="E14" s="29"/>
      <c r="F14" s="29"/>
      <c r="G14" s="29"/>
      <c r="H14" s="29"/>
    </row>
    <row r="15" spans="1:8" ht="52.8" x14ac:dyDescent="0.3">
      <c r="A15" s="13" t="s">
        <v>17</v>
      </c>
      <c r="B15" s="14" t="s">
        <v>18</v>
      </c>
      <c r="C15" s="15" t="s">
        <v>19</v>
      </c>
      <c r="D15" s="15" t="s">
        <v>20</v>
      </c>
      <c r="E15" s="14" t="s">
        <v>21</v>
      </c>
      <c r="F15" s="14" t="s">
        <v>22</v>
      </c>
      <c r="G15" s="14" t="s">
        <v>23</v>
      </c>
      <c r="H15" s="14" t="s">
        <v>24</v>
      </c>
    </row>
    <row r="16" spans="1:8" ht="15" thickBot="1" x14ac:dyDescent="0.35">
      <c r="A16" s="16"/>
      <c r="B16" s="17" t="s">
        <v>6</v>
      </c>
      <c r="C16" s="18"/>
      <c r="D16" s="18"/>
      <c r="E16" s="17" t="s">
        <v>7</v>
      </c>
      <c r="F16" s="17" t="s">
        <v>25</v>
      </c>
      <c r="G16" s="17" t="s">
        <v>26</v>
      </c>
      <c r="H16" s="17" t="s">
        <v>27</v>
      </c>
    </row>
    <row r="17" spans="1:8" ht="16.2" thickBot="1" x14ac:dyDescent="0.35">
      <c r="A17" s="19" t="s">
        <v>28</v>
      </c>
      <c r="B17" s="20">
        <v>107426656.36</v>
      </c>
      <c r="C17" s="21">
        <v>0.01</v>
      </c>
      <c r="D17" s="21">
        <v>1.9900000000000001E-2</v>
      </c>
      <c r="E17" s="20">
        <v>1028474.34</v>
      </c>
      <c r="F17" s="20">
        <v>1028474.34</v>
      </c>
      <c r="G17" s="20">
        <f>+F17-E17</f>
        <v>0</v>
      </c>
      <c r="H17" s="22">
        <f>+F17/E17</f>
        <v>1</v>
      </c>
    </row>
    <row r="18" spans="1:8" ht="16.2" thickBot="1" x14ac:dyDescent="0.35">
      <c r="A18" s="19" t="s">
        <v>29</v>
      </c>
      <c r="B18" s="20">
        <v>6357455.9100000001</v>
      </c>
      <c r="C18" s="21">
        <v>0.02</v>
      </c>
      <c r="D18" s="21">
        <v>2.9899999999999999E-2</v>
      </c>
      <c r="E18" s="20">
        <v>118174.39999999999</v>
      </c>
      <c r="F18" s="20">
        <v>118174.39999999999</v>
      </c>
      <c r="G18" s="20">
        <f t="shared" ref="G18:G25" si="2">+F18-E18</f>
        <v>0</v>
      </c>
      <c r="H18" s="22">
        <f t="shared" ref="H18:H25" si="3">+F18/E18</f>
        <v>1</v>
      </c>
    </row>
    <row r="19" spans="1:8" ht="16.2" thickBot="1" x14ac:dyDescent="0.35">
      <c r="A19" s="19" t="s">
        <v>30</v>
      </c>
      <c r="B19" s="20">
        <v>4800901.8499999996</v>
      </c>
      <c r="C19" s="21">
        <v>0.03</v>
      </c>
      <c r="D19" s="21">
        <v>5.9900000000000002E-2</v>
      </c>
      <c r="E19" s="20">
        <v>133978.12</v>
      </c>
      <c r="F19" s="20">
        <v>133978.12</v>
      </c>
      <c r="G19" s="20">
        <f t="shared" si="2"/>
        <v>0</v>
      </c>
      <c r="H19" s="22">
        <f t="shared" si="3"/>
        <v>1</v>
      </c>
    </row>
    <row r="20" spans="1:8" ht="16.2" thickBot="1" x14ac:dyDescent="0.35">
      <c r="A20" s="19" t="s">
        <v>31</v>
      </c>
      <c r="B20" s="20">
        <v>1201333.83</v>
      </c>
      <c r="C20" s="21">
        <v>0.06</v>
      </c>
      <c r="D20" s="21">
        <v>9.9900000000000003E-2</v>
      </c>
      <c r="E20" s="20">
        <v>68525.64</v>
      </c>
      <c r="F20" s="20">
        <v>188365.93</v>
      </c>
      <c r="G20" s="20">
        <f t="shared" si="2"/>
        <v>119840.29</v>
      </c>
      <c r="H20" s="22">
        <f t="shared" si="3"/>
        <v>2.7488386828638154</v>
      </c>
    </row>
    <row r="21" spans="1:8" ht="16.2" thickBot="1" x14ac:dyDescent="0.35">
      <c r="A21" s="19" t="s">
        <v>32</v>
      </c>
      <c r="B21" s="20">
        <v>832118.05</v>
      </c>
      <c r="C21" s="21">
        <v>0.1</v>
      </c>
      <c r="D21" s="21">
        <v>0.19989999999999999</v>
      </c>
      <c r="E21" s="20">
        <v>78438.25</v>
      </c>
      <c r="F21" s="20">
        <v>645099.19999999995</v>
      </c>
      <c r="G21" s="20">
        <f t="shared" si="2"/>
        <v>566660.94999999995</v>
      </c>
      <c r="H21" s="22">
        <f t="shared" si="3"/>
        <v>8.2242936322521221</v>
      </c>
    </row>
    <row r="22" spans="1:8" ht="16.2" thickBot="1" x14ac:dyDescent="0.35">
      <c r="A22" s="19" t="s">
        <v>33</v>
      </c>
      <c r="B22" s="20">
        <v>304991.53000000003</v>
      </c>
      <c r="C22" s="21">
        <v>0.2</v>
      </c>
      <c r="D22" s="21">
        <v>0.39989999999999998</v>
      </c>
      <c r="E22" s="20">
        <v>60922.93</v>
      </c>
      <c r="F22" s="20">
        <v>254195.52</v>
      </c>
      <c r="G22" s="20">
        <f t="shared" si="2"/>
        <v>193272.59</v>
      </c>
      <c r="H22" s="22">
        <f t="shared" si="3"/>
        <v>4.1724112743756745</v>
      </c>
    </row>
    <row r="23" spans="1:8" ht="16.2" thickBot="1" x14ac:dyDescent="0.35">
      <c r="A23" s="19" t="s">
        <v>34</v>
      </c>
      <c r="B23" s="20">
        <v>373534.32</v>
      </c>
      <c r="C23" s="21">
        <v>0.4</v>
      </c>
      <c r="D23" s="21">
        <v>0.59989999999999999</v>
      </c>
      <c r="E23" s="20">
        <v>147092</v>
      </c>
      <c r="F23" s="20">
        <v>332491.11</v>
      </c>
      <c r="G23" s="20">
        <f t="shared" si="2"/>
        <v>185399.11</v>
      </c>
      <c r="H23" s="22">
        <f t="shared" si="3"/>
        <v>2.2604295950833491</v>
      </c>
    </row>
    <row r="24" spans="1:8" ht="16.2" thickBot="1" x14ac:dyDescent="0.35">
      <c r="A24" s="19" t="s">
        <v>35</v>
      </c>
      <c r="B24" s="20">
        <v>335229.84999999998</v>
      </c>
      <c r="C24" s="21">
        <v>0.6</v>
      </c>
      <c r="D24" s="21">
        <v>0.99990000000000001</v>
      </c>
      <c r="E24" s="20">
        <v>201137.89</v>
      </c>
      <c r="F24" s="20">
        <v>298799.09999999998</v>
      </c>
      <c r="G24" s="20">
        <f t="shared" si="2"/>
        <v>97661.209999999963</v>
      </c>
      <c r="H24" s="22">
        <f t="shared" si="3"/>
        <v>1.4855435741122667</v>
      </c>
    </row>
    <row r="25" spans="1:8" ht="16.2" thickBot="1" x14ac:dyDescent="0.35">
      <c r="A25" s="19" t="s">
        <v>36</v>
      </c>
      <c r="B25" s="20">
        <v>6449054.5599999996</v>
      </c>
      <c r="C25" s="23">
        <v>1</v>
      </c>
      <c r="D25" s="24"/>
      <c r="E25" s="20">
        <v>6449054.5599999996</v>
      </c>
      <c r="F25" s="20">
        <v>6449054.5599999996</v>
      </c>
      <c r="G25" s="20">
        <f t="shared" si="2"/>
        <v>0</v>
      </c>
      <c r="H25" s="22">
        <f t="shared" si="3"/>
        <v>1</v>
      </c>
    </row>
    <row r="26" spans="1:8" ht="16.2" thickBot="1" x14ac:dyDescent="0.35">
      <c r="A26" s="25" t="s">
        <v>37</v>
      </c>
      <c r="B26" s="26">
        <f>SUM(B17:B25)</f>
        <v>128081276.25999998</v>
      </c>
      <c r="C26" s="27"/>
      <c r="D26" s="27"/>
      <c r="E26" s="26">
        <f>SUM(E17:E25)</f>
        <v>8285798.129999999</v>
      </c>
      <c r="F26" s="26">
        <f>SUM(F17:F25)</f>
        <v>9448632.2799999993</v>
      </c>
      <c r="G26" s="26">
        <f>SUM(G17:G25)</f>
        <v>1162834.1499999999</v>
      </c>
      <c r="H26" s="28">
        <f>+F26/E26</f>
        <v>1.1403406324599898</v>
      </c>
    </row>
    <row r="30" spans="1:8" ht="15" thickBot="1" x14ac:dyDescent="0.35">
      <c r="A30" s="36" t="s">
        <v>47</v>
      </c>
      <c r="B30" s="36"/>
      <c r="C30" s="36"/>
      <c r="D30" s="36"/>
      <c r="E30" s="36"/>
      <c r="F30" s="36"/>
      <c r="G30" s="36"/>
    </row>
    <row r="31" spans="1:8" ht="52.8" x14ac:dyDescent="0.3">
      <c r="A31" s="13" t="s">
        <v>17</v>
      </c>
      <c r="B31" s="13" t="s">
        <v>39</v>
      </c>
      <c r="C31" s="30" t="s">
        <v>40</v>
      </c>
      <c r="D31" s="14" t="s">
        <v>2</v>
      </c>
      <c r="E31" s="14" t="s">
        <v>22</v>
      </c>
      <c r="F31" s="14" t="s">
        <v>23</v>
      </c>
      <c r="G31" s="14" t="s">
        <v>41</v>
      </c>
    </row>
    <row r="32" spans="1:8" ht="15" thickBot="1" x14ac:dyDescent="0.35">
      <c r="A32" s="16"/>
      <c r="B32" s="16"/>
      <c r="C32" s="17" t="s">
        <v>6</v>
      </c>
      <c r="D32" s="17" t="s">
        <v>7</v>
      </c>
      <c r="E32" s="17" t="s">
        <v>25</v>
      </c>
      <c r="F32" s="17" t="s">
        <v>26</v>
      </c>
      <c r="G32" s="17" t="s">
        <v>42</v>
      </c>
    </row>
    <row r="33" spans="1:7" ht="16.2" thickBot="1" x14ac:dyDescent="0.35">
      <c r="A33" s="19" t="s">
        <v>43</v>
      </c>
      <c r="B33" s="31" t="s">
        <v>44</v>
      </c>
      <c r="C33" s="32">
        <v>13278083.380000001</v>
      </c>
      <c r="D33" s="32">
        <v>0</v>
      </c>
      <c r="E33" s="32">
        <v>0</v>
      </c>
      <c r="F33" s="33">
        <v>0</v>
      </c>
      <c r="G33" s="21">
        <v>0</v>
      </c>
    </row>
    <row r="34" spans="1:7" ht="16.2" thickBot="1" x14ac:dyDescent="0.35">
      <c r="A34" s="19" t="s">
        <v>45</v>
      </c>
      <c r="B34" s="31">
        <v>0.2</v>
      </c>
      <c r="C34" s="32"/>
      <c r="D34" s="32"/>
      <c r="E34" s="32"/>
      <c r="F34" s="33">
        <v>0</v>
      </c>
      <c r="G34" s="21">
        <v>0</v>
      </c>
    </row>
    <row r="35" spans="1:7" ht="16.2" thickBot="1" x14ac:dyDescent="0.35">
      <c r="A35" s="19" t="s">
        <v>46</v>
      </c>
      <c r="B35" s="31">
        <v>0.5</v>
      </c>
      <c r="C35" s="32"/>
      <c r="D35" s="32"/>
      <c r="E35" s="32"/>
      <c r="F35" s="33">
        <v>0</v>
      </c>
      <c r="G35" s="21">
        <v>0</v>
      </c>
    </row>
    <row r="36" spans="1:7" ht="16.2" thickBot="1" x14ac:dyDescent="0.35">
      <c r="A36" s="19" t="s">
        <v>35</v>
      </c>
      <c r="B36" s="31">
        <v>0.8</v>
      </c>
      <c r="C36" s="32"/>
      <c r="D36" s="32"/>
      <c r="E36" s="32"/>
      <c r="F36" s="33">
        <v>0</v>
      </c>
      <c r="G36" s="21">
        <v>0</v>
      </c>
    </row>
    <row r="37" spans="1:7" ht="16.2" thickBot="1" x14ac:dyDescent="0.35">
      <c r="A37" s="19" t="s">
        <v>36</v>
      </c>
      <c r="B37" s="31">
        <v>1</v>
      </c>
      <c r="C37" s="32"/>
      <c r="D37" s="32"/>
      <c r="E37" s="32"/>
      <c r="F37" s="33">
        <v>0</v>
      </c>
      <c r="G37" s="21">
        <v>0</v>
      </c>
    </row>
    <row r="38" spans="1:7" ht="16.2" thickBot="1" x14ac:dyDescent="0.35">
      <c r="A38" s="34" t="s">
        <v>15</v>
      </c>
      <c r="B38" s="34" t="s">
        <v>15</v>
      </c>
      <c r="C38" s="35">
        <v>13278083.380000001</v>
      </c>
      <c r="D38" s="35">
        <v>0</v>
      </c>
      <c r="E38" s="35">
        <v>0</v>
      </c>
      <c r="F38" s="35">
        <v>0</v>
      </c>
      <c r="G38" s="27">
        <v>0</v>
      </c>
    </row>
    <row r="42" spans="1:7" ht="15" thickBot="1" x14ac:dyDescent="0.35">
      <c r="A42" s="36" t="s">
        <v>50</v>
      </c>
      <c r="B42" s="36"/>
      <c r="C42" s="36"/>
      <c r="D42" s="36"/>
      <c r="E42" s="36"/>
      <c r="F42" s="36"/>
      <c r="G42" s="36"/>
    </row>
    <row r="43" spans="1:7" ht="30.6" x14ac:dyDescent="0.3">
      <c r="A43" s="37" t="s">
        <v>17</v>
      </c>
      <c r="B43" s="38" t="s">
        <v>48</v>
      </c>
      <c r="C43" s="39" t="s">
        <v>1</v>
      </c>
      <c r="D43" s="39" t="s">
        <v>2</v>
      </c>
      <c r="E43" s="39" t="s">
        <v>22</v>
      </c>
      <c r="F43" s="39" t="s">
        <v>23</v>
      </c>
      <c r="G43" s="39" t="s">
        <v>41</v>
      </c>
    </row>
    <row r="44" spans="1:7" ht="15" thickBot="1" x14ac:dyDescent="0.35">
      <c r="A44" s="40"/>
      <c r="B44" s="41"/>
      <c r="C44" s="42" t="s">
        <v>6</v>
      </c>
      <c r="D44" s="42" t="s">
        <v>7</v>
      </c>
      <c r="E44" s="42" t="s">
        <v>25</v>
      </c>
      <c r="F44" s="42" t="s">
        <v>26</v>
      </c>
      <c r="G44" s="42" t="s">
        <v>42</v>
      </c>
    </row>
    <row r="45" spans="1:7" ht="15.6" x14ac:dyDescent="0.3">
      <c r="A45" s="43" t="s">
        <v>43</v>
      </c>
      <c r="B45" s="44">
        <v>0.01</v>
      </c>
      <c r="C45" s="45">
        <v>177048.61</v>
      </c>
      <c r="D45" s="46">
        <v>1770.4860999999999</v>
      </c>
      <c r="E45" s="46">
        <v>2052.04</v>
      </c>
      <c r="F45" s="47">
        <v>281.55390000000011</v>
      </c>
      <c r="G45" s="44">
        <v>1.1590263261598044</v>
      </c>
    </row>
    <row r="46" spans="1:7" ht="15.6" x14ac:dyDescent="0.3">
      <c r="A46" s="48" t="s">
        <v>45</v>
      </c>
      <c r="B46" s="49">
        <v>0.06</v>
      </c>
      <c r="C46" s="50">
        <v>0</v>
      </c>
      <c r="D46" s="50">
        <v>0</v>
      </c>
      <c r="E46" s="50"/>
      <c r="F46" s="51">
        <v>0</v>
      </c>
      <c r="G46" s="49"/>
    </row>
    <row r="47" spans="1:7" ht="15.6" x14ac:dyDescent="0.3">
      <c r="A47" s="48" t="s">
        <v>46</v>
      </c>
      <c r="B47" s="49">
        <v>0.2</v>
      </c>
      <c r="C47" s="50">
        <v>0</v>
      </c>
      <c r="D47" s="50">
        <v>0</v>
      </c>
      <c r="E47" s="50"/>
      <c r="F47" s="51">
        <v>0</v>
      </c>
      <c r="G47" s="49"/>
    </row>
    <row r="48" spans="1:7" ht="15.6" x14ac:dyDescent="0.3">
      <c r="A48" s="48" t="s">
        <v>35</v>
      </c>
      <c r="B48" s="49">
        <v>0.6</v>
      </c>
      <c r="C48" s="50">
        <v>0</v>
      </c>
      <c r="D48" s="50">
        <v>0</v>
      </c>
      <c r="E48" s="50"/>
      <c r="F48" s="51">
        <v>0</v>
      </c>
      <c r="G48" s="49"/>
    </row>
    <row r="49" spans="1:7" ht="16.2" thickBot="1" x14ac:dyDescent="0.35">
      <c r="A49" s="52" t="s">
        <v>36</v>
      </c>
      <c r="B49" s="53">
        <v>1</v>
      </c>
      <c r="C49" s="54">
        <v>0</v>
      </c>
      <c r="D49" s="54">
        <v>0</v>
      </c>
      <c r="E49" s="54"/>
      <c r="F49" s="55">
        <v>0</v>
      </c>
      <c r="G49" s="53"/>
    </row>
    <row r="50" spans="1:7" ht="16.2" thickBot="1" x14ac:dyDescent="0.35">
      <c r="A50" s="56" t="s">
        <v>37</v>
      </c>
      <c r="B50" s="57"/>
      <c r="C50" s="57">
        <v>177048.61</v>
      </c>
      <c r="D50" s="57">
        <v>1770.4860999999999</v>
      </c>
      <c r="E50" s="57">
        <v>2052.04</v>
      </c>
      <c r="F50" s="57">
        <v>281.55390000000011</v>
      </c>
      <c r="G50" s="58">
        <v>1.1590263261598044</v>
      </c>
    </row>
    <row r="53" spans="1:7" ht="15" thickBot="1" x14ac:dyDescent="0.35">
      <c r="A53" s="36" t="s">
        <v>49</v>
      </c>
      <c r="B53" s="36"/>
      <c r="C53" s="36"/>
      <c r="D53" s="36"/>
      <c r="E53" s="36"/>
      <c r="F53" s="36"/>
      <c r="G53" s="36"/>
    </row>
    <row r="54" spans="1:7" ht="45.6" x14ac:dyDescent="0.3">
      <c r="A54" s="59" t="s">
        <v>17</v>
      </c>
      <c r="B54" s="60" t="s">
        <v>1</v>
      </c>
      <c r="C54" s="61" t="s">
        <v>48</v>
      </c>
      <c r="D54" s="60" t="s">
        <v>2</v>
      </c>
      <c r="E54" s="60" t="s">
        <v>22</v>
      </c>
      <c r="F54" s="60" t="s">
        <v>23</v>
      </c>
      <c r="G54" s="60" t="s">
        <v>41</v>
      </c>
    </row>
    <row r="55" spans="1:7" ht="15" thickBot="1" x14ac:dyDescent="0.35">
      <c r="A55" s="62"/>
      <c r="B55" s="63" t="s">
        <v>6</v>
      </c>
      <c r="C55" s="64"/>
      <c r="D55" s="63" t="s">
        <v>7</v>
      </c>
      <c r="E55" s="63" t="s">
        <v>25</v>
      </c>
      <c r="F55" s="63" t="s">
        <v>26</v>
      </c>
      <c r="G55" s="63" t="s">
        <v>42</v>
      </c>
    </row>
    <row r="56" spans="1:7" ht="16.2" thickBot="1" x14ac:dyDescent="0.35">
      <c r="A56" s="19" t="s">
        <v>43</v>
      </c>
      <c r="B56" s="65">
        <v>650322.16</v>
      </c>
      <c r="C56" s="21">
        <v>0.01</v>
      </c>
      <c r="D56" s="65">
        <v>6503.2216000000008</v>
      </c>
      <c r="E56" s="65">
        <f>+D56+791.87</f>
        <v>7295.0916000000007</v>
      </c>
      <c r="F56" s="33">
        <f>+E56-D56</f>
        <v>791.86999999999989</v>
      </c>
      <c r="G56" s="21">
        <f>+E56/D56</f>
        <v>1.121765802967563</v>
      </c>
    </row>
    <row r="57" spans="1:7" ht="16.2" thickBot="1" x14ac:dyDescent="0.35">
      <c r="A57" s="19" t="s">
        <v>45</v>
      </c>
      <c r="B57" s="65">
        <v>9191.26</v>
      </c>
      <c r="C57" s="21">
        <v>0.06</v>
      </c>
      <c r="D57" s="65">
        <v>551.47559999999999</v>
      </c>
      <c r="E57" s="65">
        <f t="shared" ref="E57:E60" si="4">+D57</f>
        <v>551.47559999999999</v>
      </c>
      <c r="F57" s="33">
        <f t="shared" ref="F57:F60" si="5">+E57-D57</f>
        <v>0</v>
      </c>
      <c r="G57" s="21">
        <f t="shared" ref="G57:G60" si="6">+E57/D57</f>
        <v>1</v>
      </c>
    </row>
    <row r="58" spans="1:7" ht="16.2" thickBot="1" x14ac:dyDescent="0.35">
      <c r="A58" s="19" t="s">
        <v>46</v>
      </c>
      <c r="B58" s="65">
        <v>3897.96</v>
      </c>
      <c r="C58" s="21">
        <v>0.2</v>
      </c>
      <c r="D58" s="65">
        <v>779.5920000000001</v>
      </c>
      <c r="E58" s="65">
        <f>+D58</f>
        <v>779.5920000000001</v>
      </c>
      <c r="F58" s="33">
        <f t="shared" si="5"/>
        <v>0</v>
      </c>
      <c r="G58" s="21">
        <f t="shared" si="6"/>
        <v>1</v>
      </c>
    </row>
    <row r="59" spans="1:7" ht="16.2" thickBot="1" x14ac:dyDescent="0.35">
      <c r="A59" s="19" t="s">
        <v>35</v>
      </c>
      <c r="B59" s="65">
        <v>3073.8400000000006</v>
      </c>
      <c r="C59" s="21">
        <v>0.6</v>
      </c>
      <c r="D59" s="65">
        <v>1844.3040000000003</v>
      </c>
      <c r="E59" s="65">
        <f t="shared" si="4"/>
        <v>1844.3040000000003</v>
      </c>
      <c r="F59" s="33">
        <f t="shared" si="5"/>
        <v>0</v>
      </c>
      <c r="G59" s="21">
        <f t="shared" si="6"/>
        <v>1</v>
      </c>
    </row>
    <row r="60" spans="1:7" ht="16.2" thickBot="1" x14ac:dyDescent="0.35">
      <c r="A60" s="19" t="s">
        <v>36</v>
      </c>
      <c r="B60" s="65">
        <v>914244.26</v>
      </c>
      <c r="C60" s="21">
        <v>1</v>
      </c>
      <c r="D60" s="65">
        <v>914244.26</v>
      </c>
      <c r="E60" s="65">
        <f t="shared" si="4"/>
        <v>914244.26</v>
      </c>
      <c r="F60" s="33">
        <f t="shared" si="5"/>
        <v>0</v>
      </c>
      <c r="G60" s="21">
        <f t="shared" si="6"/>
        <v>1</v>
      </c>
    </row>
    <row r="61" spans="1:7" ht="16.2" thickBot="1" x14ac:dyDescent="0.35">
      <c r="A61" s="66" t="s">
        <v>15</v>
      </c>
      <c r="B61" s="67">
        <f>SUM(B56:B60)</f>
        <v>1580729.48</v>
      </c>
      <c r="C61" s="35"/>
      <c r="D61" s="67">
        <f>SUM(D56:D60)</f>
        <v>923922.85320000001</v>
      </c>
      <c r="E61" s="67">
        <f t="shared" ref="E61:F61" si="7">SUM(E56:E60)</f>
        <v>924714.72320000001</v>
      </c>
      <c r="F61" s="67">
        <f t="shared" si="7"/>
        <v>791.86999999999989</v>
      </c>
      <c r="G61" s="27">
        <f>+E61/D61</f>
        <v>1.0008570737234797</v>
      </c>
    </row>
    <row r="65" spans="1:7" ht="15" thickBot="1" x14ac:dyDescent="0.35">
      <c r="A65" s="36" t="s">
        <v>54</v>
      </c>
      <c r="B65" s="36"/>
      <c r="C65" s="36"/>
      <c r="D65" s="36"/>
      <c r="E65" s="36"/>
      <c r="F65" s="36"/>
      <c r="G65" s="36"/>
    </row>
    <row r="66" spans="1:7" ht="34.200000000000003" x14ac:dyDescent="0.3">
      <c r="A66" s="59" t="s">
        <v>17</v>
      </c>
      <c r="B66" s="60" t="s">
        <v>1</v>
      </c>
      <c r="C66" s="61" t="s">
        <v>48</v>
      </c>
      <c r="D66" s="60" t="s">
        <v>2</v>
      </c>
      <c r="E66" s="60" t="s">
        <v>51</v>
      </c>
      <c r="F66" s="60" t="s">
        <v>23</v>
      </c>
      <c r="G66" s="60" t="s">
        <v>41</v>
      </c>
    </row>
    <row r="67" spans="1:7" ht="15" thickBot="1" x14ac:dyDescent="0.35">
      <c r="A67" s="62"/>
      <c r="B67" s="63" t="s">
        <v>6</v>
      </c>
      <c r="C67" s="64"/>
      <c r="D67" s="63" t="s">
        <v>7</v>
      </c>
      <c r="E67" s="63" t="s">
        <v>25</v>
      </c>
      <c r="F67" s="63" t="s">
        <v>26</v>
      </c>
      <c r="G67" s="63" t="s">
        <v>42</v>
      </c>
    </row>
    <row r="68" spans="1:7" ht="16.2" thickBot="1" x14ac:dyDescent="0.35">
      <c r="A68" s="68" t="s">
        <v>52</v>
      </c>
      <c r="B68" s="33">
        <v>118607.86</v>
      </c>
      <c r="C68" s="21">
        <v>0</v>
      </c>
      <c r="D68" s="33">
        <v>0</v>
      </c>
      <c r="E68" s="33">
        <v>0</v>
      </c>
      <c r="F68" s="33">
        <v>0</v>
      </c>
      <c r="G68" s="21">
        <v>0</v>
      </c>
    </row>
    <row r="69" spans="1:7" ht="31.8" thickBot="1" x14ac:dyDescent="0.35">
      <c r="A69" s="68" t="s">
        <v>53</v>
      </c>
      <c r="B69" s="33">
        <v>209275.69</v>
      </c>
      <c r="C69" s="69">
        <v>1</v>
      </c>
      <c r="D69" s="33">
        <v>209275.69</v>
      </c>
      <c r="E69" s="33">
        <v>209275.69</v>
      </c>
      <c r="F69" s="33">
        <f t="shared" ref="F69" si="8">+E69-D69</f>
        <v>0</v>
      </c>
      <c r="G69" s="21">
        <f>+E69/D69</f>
        <v>1</v>
      </c>
    </row>
    <row r="70" spans="1:7" ht="16.2" thickBot="1" x14ac:dyDescent="0.35">
      <c r="A70" s="66" t="s">
        <v>15</v>
      </c>
      <c r="B70" s="67">
        <f>SUM(B68:B69)</f>
        <v>327883.55</v>
      </c>
      <c r="C70" s="35"/>
      <c r="D70" s="67">
        <f>SUM(D68:D69)</f>
        <v>209275.69</v>
      </c>
      <c r="E70" s="67">
        <f>SUM(E68:E69)</f>
        <v>209275.69</v>
      </c>
      <c r="F70" s="67">
        <f>SUM(F68:F69)</f>
        <v>0</v>
      </c>
      <c r="G70" s="27"/>
    </row>
  </sheetData>
  <mergeCells count="20">
    <mergeCell ref="A66:A67"/>
    <mergeCell ref="C66:C67"/>
    <mergeCell ref="A65:G65"/>
    <mergeCell ref="A43:A44"/>
    <mergeCell ref="B43:B44"/>
    <mergeCell ref="A42:G42"/>
    <mergeCell ref="A54:A55"/>
    <mergeCell ref="C54:C55"/>
    <mergeCell ref="A53:G53"/>
    <mergeCell ref="C25:D25"/>
    <mergeCell ref="A14:H14"/>
    <mergeCell ref="A31:A32"/>
    <mergeCell ref="B31:B32"/>
    <mergeCell ref="A30:G30"/>
    <mergeCell ref="A2:A3"/>
    <mergeCell ref="B2:B3"/>
    <mergeCell ref="A1:F1"/>
    <mergeCell ref="A15:A16"/>
    <mergeCell ref="C15:C16"/>
    <mergeCell ref="D15:D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 ORTIZ MAYRA SUSANA</dc:creator>
  <cp:lastModifiedBy>ORTIZ ORTIZ MAYRA SUSANA</cp:lastModifiedBy>
  <dcterms:created xsi:type="dcterms:W3CDTF">2026-03-18T16:08:16Z</dcterms:created>
  <dcterms:modified xsi:type="dcterms:W3CDTF">2026-03-18T16:14:16Z</dcterms:modified>
</cp:coreProperties>
</file>